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43" i="76"/>
  <c r="C55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44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<sst xmlns="http://schemas.openxmlformats.org/spreadsheetml/2006/main" count="596" uniqueCount="150">
  <si>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</si>
  <si>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</si>
  <si>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</si>
  <si>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</si>
  <si>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</si>
  <si>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</si>
  <si>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</si>
  <si>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</si>
  <si>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</si>
  <si>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</si>
  <si>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</si>
  <si>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</si>
  <si>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</si>
  <si>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</si>
  <si>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</si>
  <si>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</si>
  <si>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</si>
  <si>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</si>
  <si>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</si>
  <si>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</si>
  <si>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</si>
  <si>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</si>
  <si>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</si>
  <si>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</si>
  <si>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</si>
  <si>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</si>
  <si>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</si>
  <si>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</si>
  <si>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</si>
  <si>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</si>
  <si>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</si>
  <si>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</si>
  <si>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</si>
  <si>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</si>
  <si>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</si>
  <si>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</si>
  <si>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</si>
  <si>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</si>
  <si>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</si>
  <si>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</si>
  <si>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</si>
  <si>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</si>
  <si>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</si>
  <si>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</si>
  <si>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</si>
  <si>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</si>
  <si>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</si>
  <si>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</si>
  <si>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</si>
  <si>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</si>
  <si>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</si>
  <si>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</si>
  <si>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</si>
  <si>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</si>
  <si>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</si>
  <si>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</si>
  <si>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</si>
  <si>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</si>
  <si>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</si>
  <si>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</si>
  <si>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</si>
  <si>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</si>
  <si>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</si>
  <si>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</si>
  <si>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</si>
  <si>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</si>
  <si>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</si>
  <si>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</si>
  <si>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</si>
  <si>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</si>
  <si>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</si>
  <si>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</si>
  <si>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</si>
  <si>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</si>
  <si>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</si>
  <si>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</si>
  <si>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</si>
  <si>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</si>
  <si>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</si>
  <si>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</si>
  <si>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</si>
  <si>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</si>
  <si>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</si>
  <si>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</si>
  <si>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</si>
  <si>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</si>
  <si>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</si>
  <si>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</si>
  <si>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</si>
  <si>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</si>
  <si>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</si>
  <si>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</si>
  <si>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</si>
  <si>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</si>
  <si>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</si>
  <si>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</si>
  <si>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</si>
  <si>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</si>
  <si>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</si>
  <si>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</si>
  <si>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</si>
  <si>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</si>
  <si>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</si>
  <si>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</si>
  <si>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</si>
  <si>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</si>
  <si>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</si>
  <si>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</si>
  <si>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</si>
  <si>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</si>
  <si>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</si>
  <si>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</si>
  <si>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</si>
  <si>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</si>
  <si>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</si>
  <si>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</si>
  <si>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</si>
  <si>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</si>
  <si>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</si>
  <si>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</si>
  <si>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</si>
  <si>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</si>
  <si>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</si>
  <si>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</si>
  <si>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</si>
  <si>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</si>
  <si>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</si>
  <si>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</si>
  <si>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</si>
  <si>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</si>
  <si>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</si>
  <si>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</si>
  <si>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Ремонт межпанельных швов 50 м/п</t>
  </si>
  <si>
    <t>Итого текущего ремонта</t>
  </si>
  <si>
    <t>2.9.</t>
  </si>
  <si>
    <t>3.0.</t>
  </si>
  <si>
    <t>АО "Компания ТрансТелеком"</t>
  </si>
  <si>
    <t>3850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</si>
  <si>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</si>
  <si>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Экспертиза кровли</t>
  </si>
  <si>
    <t xml:space="preserve">План работ и услуг по содержанию и ремонту общего имущества МКД на 2020 год по адресу: ул.С.Поляна, 5 к2                                                                 </t>
  </si>
  <si>
    <t>ИП Ибрагимова</t>
  </si>
  <si>
    <t>Замена полов в коридоре на 5 и 6 этажах</t>
  </si>
  <si>
    <t>Восстановление циркуляции в подвале</t>
  </si>
  <si>
    <t>Установка песочницы</t>
  </si>
  <si>
    <t>Промывка,опресовка ОС</t>
  </si>
  <si>
    <t>3.7.</t>
  </si>
  <si>
    <t>Установка почтовых ящиков</t>
  </si>
  <si>
    <t>3.8.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</si>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</sst>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3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0" fontId="16" fillId="0" borderId="0" xfId="0" applyFont="1" applyProtection="1"/>
    <xf numFmtId="0" fontId="33" fillId="0" borderId="0" xfId="0" applyFont="1" applyAlignment="1" applyProtection="1">
      <alignment horizontal="center"/>
    </xf>
    <xf numFmtId="0" fontId="16" fillId="0" borderId="0" xfId="0" applyFont="1" applyBorder="1" applyProtection="1"/>
    <xf numFmtId="49" fontId="33" fillId="0" borderId="2" xfId="0" applyNumberFormat="1" applyFont="1" applyBorder="1" applyAlignment="1" applyProtection="1">
      <alignment readingOrder="1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left"/>
    </xf>
    <xf numFmtId="49" fontId="33" fillId="0" borderId="1" xfId="0" applyNumberFormat="1" applyFont="1" applyBorder="1" applyAlignment="1" applyProtection="1">
      <alignment readingOrder="1"/>
    </xf>
    <xf numFmtId="0" fontId="33" fillId="0" borderId="3" xfId="0" applyFont="1" applyBorder="1" applyAlignment="1" applyProtection="1">
      <alignment horizontal="left" readingOrder="1"/>
    </xf>
    <xf numFmtId="0" fontId="16" fillId="0" borderId="7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33" fillId="0" borderId="1" xfId="0" applyFont="1" applyBorder="1" applyAlignment="1" applyProtection="1">
      <alignment horizontal="left" vertical="center"/>
    </xf>
    <xf numFmtId="2" fontId="33" fillId="0" borderId="3" xfId="0" applyNumberFormat="1" applyFont="1" applyBorder="1" applyAlignment="1" applyProtection="1">
      <alignment horizontal="left" vertical="center"/>
    </xf>
    <xf numFmtId="2" fontId="33" fillId="0" borderId="7" xfId="0" applyNumberFormat="1" applyFont="1" applyBorder="1" applyAlignment="1" applyProtection="1">
      <alignment horizontal="left" vertical="center"/>
    </xf>
    <xf numFmtId="2" fontId="33" fillId="0" borderId="6" xfId="0" applyNumberFormat="1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/>
    </xf>
    <xf numFmtId="1" fontId="33" fillId="0" borderId="1" xfId="0" applyNumberFormat="1" applyFont="1" applyBorder="1" applyAlignment="1" applyProtection="1">
      <alignment horizontal="left" vertical="center"/>
    </xf>
    <xf numFmtId="2" fontId="33" fillId="0" borderId="1" xfId="0" applyNumberFormat="1" applyFont="1" applyBorder="1" applyAlignment="1" applyProtection="1">
      <alignment horizontal="left" vertical="center"/>
    </xf>
    <xf numFmtId="0" fontId="34" fillId="0" borderId="1" xfId="0" applyFont="1" applyFill="1" applyBorder="1" applyProtection="1"/>
    <xf numFmtId="2" fontId="16" fillId="0" borderId="1" xfId="0" applyNumberFormat="1" applyFont="1" applyBorder="1" applyAlignment="1" applyProtection="1">
      <alignment horizontal="left"/>
    </xf>
    <xf numFmtId="0" fontId="35" fillId="0" borderId="1" xfId="0" applyFont="1" applyBorder="1" applyProtection="1"/>
    <xf numFmtId="0" fontId="16" fillId="0" borderId="1" xfId="0" applyFont="1" applyBorder="1" applyProtection="1"/>
    <xf numFmtId="0" fontId="35" fillId="0" borderId="1" xfId="0" applyFont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center"/>
    </xf>
    <xf numFmtId="0" fontId="34" fillId="0" borderId="9" xfId="0" applyFont="1" applyBorder="1" applyAlignment="1" applyProtection="1">
      <alignment horizontal="center"/>
    </xf>
    <xf numFmtId="0" fontId="34" fillId="0" borderId="7" xfId="0" applyFont="1" applyBorder="1" applyAlignment="1" applyProtection="1">
      <alignment horizontal="center"/>
    </xf>
    <xf numFmtId="0" fontId="16" fillId="0" borderId="7" xfId="0" applyFont="1" applyBorder="1" applyAlignment="1" applyProtection="1"/>
    <xf numFmtId="0" fontId="16" fillId="0" borderId="9" xfId="0" applyFont="1" applyBorder="1" applyAlignment="1" applyProtection="1"/>
    <xf numFmtId="0" fontId="36" fillId="0" borderId="5" xfId="0" applyFont="1" applyBorder="1" applyAlignment="1" applyProtection="1">
      <alignment horizontal="center" vertical="center" wrapText="1" readingOrder="1"/>
    </xf>
    <xf numFmtId="49" fontId="34" fillId="0" borderId="3" xfId="0" applyNumberFormat="1" applyFont="1" applyBorder="1" applyProtection="1"/>
    <xf numFmtId="0" fontId="34" fillId="0" borderId="1" xfId="0" applyNumberFormat="1" applyFont="1" applyBorder="1" applyAlignment="1" applyProtection="1">
      <alignment wrapText="1"/>
    </xf>
    <xf numFmtId="2" fontId="34" fillId="0" borderId="1" xfId="0" applyNumberFormat="1" applyFont="1" applyBorder="1" applyAlignment="1" applyProtection="1">
      <alignment horizontal="center"/>
    </xf>
    <xf numFmtId="49" fontId="34" fillId="0" borderId="1" xfId="0" applyNumberFormat="1" applyFont="1" applyBorder="1" applyProtection="1"/>
    <xf numFmtId="49" fontId="34" fillId="0" borderId="1" xfId="0" applyNumberFormat="1" applyFont="1" applyBorder="1" applyAlignment="1" applyProtection="1">
      <alignment wrapText="1"/>
    </xf>
    <xf numFmtId="49" fontId="34" fillId="0" borderId="1" xfId="0" applyNumberFormat="1" applyFont="1" applyBorder="1" applyProtection="1">
      <protection locked="0"/>
    </xf>
    <xf numFmtId="2" fontId="34" fillId="0" borderId="1" xfId="0" applyNumberFormat="1" applyFont="1" applyBorder="1" applyAlignment="1" applyProtection="1">
      <alignment horizontal="center"/>
      <protection locked="0"/>
    </xf>
    <xf numFmtId="49" fontId="34" fillId="0" borderId="1" xfId="0" applyNumberFormat="1" applyFont="1" applyBorder="1" applyAlignment="1" applyProtection="1">
      <alignment wrapText="1"/>
      <protection locked="0"/>
    </xf>
    <xf numFmtId="49" fontId="34" fillId="0" borderId="1" xfId="0" applyNumberFormat="1" applyFont="1" applyBorder="1" applyAlignment="1" applyProtection="1">
      <alignment vertical="center"/>
      <protection locked="0"/>
    </xf>
    <xf numFmtId="49" fontId="34" fillId="0" borderId="1" xfId="0" applyNumberFormat="1" applyFont="1" applyBorder="1" applyAlignment="1" applyProtection="1">
      <alignment vertical="center" wrapText="1"/>
      <protection locked="0"/>
    </xf>
    <xf numFmtId="2" fontId="34" fillId="0" borderId="1" xfId="0" applyNumberFormat="1" applyFont="1" applyBorder="1" applyAlignment="1" applyProtection="1">
      <alignment horizontal="center" vertical="center"/>
    </xf>
    <xf numFmtId="2" fontId="34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Protection="1">
      <protection locked="0"/>
    </xf>
    <xf numFmtId="2" fontId="6" fillId="0" borderId="1" xfId="0" applyNumberFormat="1" applyFont="1" applyBorder="1" applyAlignment="1" applyProtection="1">
      <alignment horizontal="center"/>
    </xf>
    <xf numFmtId="49" fontId="6" fillId="3" borderId="1" xfId="0" applyNumberFormat="1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2" fontId="6" fillId="2" borderId="1" xfId="0" applyNumberFormat="1" applyFont="1" applyFill="1" applyBorder="1" applyAlignment="1" applyProtection="1">
      <alignment horizontal="center"/>
    </xf>
    <xf numFmtId="2" fontId="34" fillId="0" borderId="4" xfId="0" applyNumberFormat="1" applyFont="1" applyFill="1" applyBorder="1" applyAlignment="1" applyProtection="1">
      <alignment horizontal="center"/>
    </xf>
    <xf numFmtId="2" fontId="34" fillId="0" borderId="1" xfId="0" applyNumberFormat="1" applyFont="1" applyFill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wrapText="1"/>
    </xf>
    <xf numFmtId="2" fontId="36" fillId="0" borderId="1" xfId="0" applyNumberFormat="1" applyFont="1" applyBorder="1" applyAlignment="1" applyProtection="1">
      <alignment horizontal="center"/>
    </xf>
    <xf numFmtId="49" fontId="34" fillId="0" borderId="0" xfId="0" applyNumberFormat="1" applyFont="1" applyProtection="1"/>
    <xf numFmtId="2" fontId="34" fillId="0" borderId="0" xfId="0" applyNumberFormat="1" applyFont="1" applyProtection="1"/>
    <xf numFmtId="49" fontId="37" fillId="0" borderId="0" xfId="0" applyNumberFormat="1" applyFont="1" applyProtection="1"/>
    <xf numFmtId="2" fontId="6" fillId="0" borderId="1" xfId="0" applyNumberFormat="1" applyFont="1" applyBorder="1" applyProtection="1"/>
    <xf numFmtId="2" fontId="37" fillId="0" borderId="0" xfId="0" applyNumberFormat="1" applyFont="1" applyProtection="1"/>
    <xf numFmtId="0" fontId="29" fillId="0" borderId="0" xfId="0" applyFont="1" applyBorder="1" applyProtection="1"/>
    <xf numFmtId="2" fontId="34" fillId="0" borderId="1" xfId="0" applyNumberFormat="1" applyFont="1" applyBorder="1" applyProtection="1"/>
    <xf numFmtId="49" fontId="34" fillId="0" borderId="1" xfId="0" applyNumberFormat="1" applyFont="1" applyBorder="1" applyAlignment="1" applyProtection="1">
      <alignment horizontal="right"/>
    </xf>
    <xf numFmtId="2" fontId="37" fillId="0" borderId="1" xfId="0" applyNumberFormat="1" applyFont="1" applyBorder="1" applyProtection="1"/>
    <xf numFmtId="49" fontId="34" fillId="0" borderId="0" xfId="0" applyNumberFormat="1" applyFont="1" applyAlignment="1" applyProtection="1">
      <alignment horizontal="left"/>
    </xf>
    <xf numFmtId="2" fontId="16" fillId="0" borderId="0" xfId="0" applyNumberFormat="1" applyFont="1" applyProtection="1"/>
    <xf numFmtId="49" fontId="16" fillId="0" borderId="0" xfId="0" applyNumberFormat="1" applyFont="1" applyProtection="1"/>
    <xf numFmtId="49" fontId="38" fillId="0" borderId="1" xfId="0" applyNumberFormat="1" applyFont="1" applyBorder="1" applyAlignment="1" applyProtection="1">
      <alignment wrapText="1"/>
      <protection locked="0"/>
    </xf>
    <xf numFmtId="164" fontId="38" fillId="0" borderId="1" xfId="0" applyNumberFormat="1" applyFont="1" applyBorder="1" applyAlignment="1" applyProtection="1">
      <alignment wrapText="1"/>
    </xf>
    <xf numFmtId="49" fontId="38" fillId="0" borderId="1" xfId="0" applyNumberFormat="1" applyFont="1" applyBorder="1" applyAlignment="1" applyProtection="1">
      <alignment wrapText="1"/>
    </xf>
    <xf numFmtId="49" fontId="26" fillId="0" borderId="1" xfId="0" applyNumberFormat="1" applyFont="1" applyBorder="1" applyAlignment="1" applyProtection="1">
      <alignment wrapText="1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34" fillId="0" borderId="5" xfId="0" applyNumberFormat="1" applyFont="1" applyBorder="1" applyAlignment="1" applyProtection="1">
      <alignment horizontal="center"/>
      <protection locked="0"/>
    </xf>
    <xf numFmtId="2" fontId="34" fillId="0" borderId="8" xfId="0" applyNumberFormat="1" applyFont="1" applyBorder="1" applyAlignment="1" applyProtection="1">
      <alignment horizontal="center"/>
      <protection locked="0"/>
    </xf>
    <xf numFmtId="2" fontId="37" fillId="0" borderId="2" xfId="0" applyNumberFormat="1" applyFont="1" applyBorder="1" applyAlignment="1" applyProtection="1"/>
    <xf numFmtId="2" fontId="37" fillId="0" borderId="9" xfId="0" applyNumberFormat="1" applyFont="1" applyBorder="1" applyAlignment="1" applyProtection="1"/>
    <xf numFmtId="2" fontId="37" fillId="0" borderId="10" xfId="0" applyNumberFormat="1" applyFont="1" applyBorder="1" applyAlignment="1" applyProtection="1"/>
    <xf numFmtId="2" fontId="6" fillId="0" borderId="11" xfId="0" applyNumberFormat="1" applyFont="1" applyBorder="1" applyAlignment="1" applyProtection="1">
      <alignment wrapText="1"/>
    </xf>
    <xf numFmtId="2" fontId="6" fillId="0" borderId="12" xfId="0" applyNumberFormat="1" applyFont="1" applyBorder="1" applyAlignment="1" applyProtection="1">
      <alignment wrapText="1"/>
    </xf>
    <xf numFmtId="2" fontId="6" fillId="0" borderId="13" xfId="0" applyNumberFormat="1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/>
    </xf>
    <xf numFmtId="0" fontId="34" fillId="0" borderId="1" xfId="0" applyFont="1" applyBorder="1" applyAlignment="1" applyProtection="1">
      <alignment horizontal="center"/>
    </xf>
    <xf numFmtId="0" fontId="16" fillId="0" borderId="1" xfId="0" applyFont="1" applyBorder="1" applyAlignment="1" applyProtection="1"/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/>
    </xf>
    <xf numFmtId="49" fontId="33" fillId="0" borderId="5" xfId="0" applyNumberFormat="1" applyFont="1" applyBorder="1" applyAlignment="1" applyProtection="1">
      <alignment horizontal="center" vertical="center" wrapText="1" readingOrder="1"/>
    </xf>
    <xf numFmtId="49" fontId="33" fillId="0" borderId="8" xfId="0" applyNumberFormat="1" applyFont="1" applyBorder="1" applyAlignment="1" applyProtection="1">
      <alignment horizontal="center" vertical="center" wrapText="1" readingOrder="1"/>
    </xf>
    <xf numFmtId="0" fontId="36" fillId="0" borderId="5" xfId="0" applyFont="1" applyBorder="1" applyAlignment="1" applyProtection="1">
      <alignment horizontal="center" vertical="center" wrapText="1" readingOrder="1"/>
    </xf>
    <xf numFmtId="0" fontId="36" fillId="0" borderId="8" xfId="0" applyFont="1" applyBorder="1" applyAlignment="1" applyProtection="1">
      <alignment horizontal="center" vertical="center" wrapText="1" readingOrder="1"/>
    </xf>
    <xf numFmtId="0" fontId="36" fillId="0" borderId="3" xfId="0" applyFont="1" applyBorder="1" applyAlignment="1" applyProtection="1">
      <alignment horizontal="center" vertical="center" wrapText="1" readingOrder="1"/>
    </xf>
    <xf numFmtId="0" fontId="36" fillId="0" borderId="6" xfId="0" applyFont="1" applyBorder="1" applyAlignment="1" applyProtection="1">
      <alignment horizontal="center" vertical="center" wrapText="1" readingOrder="1"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34" fillId="0" borderId="5" xfId="0" applyNumberFormat="1" applyFont="1" applyBorder="1" applyAlignment="1" applyProtection="1">
      <alignment horizontal="center" vertical="center" wrapText="1"/>
      <protection locked="0"/>
    </xf>
    <xf numFmtId="49" fontId="34" fillId="0" borderId="8" xfId="0" applyNumberFormat="1" applyFont="1" applyBorder="1" applyAlignment="1" applyProtection="1">
      <alignment horizontal="center" vertical="center" wrapText="1"/>
      <protection locked="0"/>
    </xf>
    <xf numFmtId="2" fontId="34" fillId="0" borderId="5" xfId="0" applyNumberFormat="1" applyFont="1" applyBorder="1" applyAlignment="1" applyProtection="1">
      <alignment horizontal="center"/>
    </xf>
    <xf numFmtId="2" fontId="34" fillId="0" borderId="8" xfId="0" applyNumberFormat="1" applyFont="1" applyBorder="1" applyAlignment="1" applyProtection="1">
      <alignment horizontal="center"/>
    </xf>
    <xf numFmtId="0" fontId="33" fillId="0" borderId="0" xfId="0" applyFont="1" applyAlignment="1" applyProtection="1">
      <alignment horizontal="center" wrapText="1"/>
    </xf>
    <xf numFmtId="0" fontId="33" fillId="0" borderId="1" xfId="0" applyFont="1" applyBorder="1" applyAlignment="1" applyProtection="1">
      <alignment readingOrder="1"/>
    </xf>
    <xf numFmtId="0" fontId="33" fillId="0" borderId="1" xfId="0" applyFont="1" applyBorder="1" applyAlignment="1" applyProtection="1">
      <alignment horizontal="left" readingOrder="1"/>
    </xf>
    <xf numFmtId="0" fontId="16" fillId="0" borderId="1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33924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33924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27" t="s">
        <v>41</v>
      </c>
      <c r="F1" s="227"/>
      <c r="G1" s="227"/>
    </row>
    <row r="2" spans="1:7" ht="30.6" customHeight="1">
      <c r="A2" s="228" t="s">
        <v>66</v>
      </c>
      <c r="B2" s="228"/>
      <c r="C2" s="228"/>
      <c r="D2" s="228"/>
      <c r="E2" s="228"/>
      <c r="F2" s="228"/>
      <c r="G2" s="228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229" t="s">
        <v>50</v>
      </c>
      <c r="D4" s="230"/>
      <c r="E4" s="230"/>
      <c r="F4" s="42"/>
    </row>
    <row r="5" spans="1:7">
      <c r="B5" s="9" t="s">
        <v>1</v>
      </c>
      <c r="C5" s="231">
        <v>4</v>
      </c>
      <c r="D5" s="232"/>
      <c r="E5" s="232"/>
      <c r="F5" s="43"/>
    </row>
    <row r="6" spans="1:7">
      <c r="B6" s="10" t="s">
        <v>2</v>
      </c>
      <c r="C6" s="231">
        <v>7505.5</v>
      </c>
      <c r="D6" s="232"/>
      <c r="E6" s="232"/>
      <c r="F6" s="43"/>
    </row>
    <row r="7" spans="1:7" ht="18.75" customHeight="1">
      <c r="B7" s="39" t="s">
        <v>47</v>
      </c>
      <c r="C7" s="224">
        <v>64200</v>
      </c>
      <c r="D7" s="225"/>
      <c r="E7" s="226"/>
      <c r="F7" s="44"/>
    </row>
    <row r="8" spans="1:7">
      <c r="B8" s="56"/>
      <c r="D8" s="38">
        <v>9</v>
      </c>
    </row>
    <row r="9" spans="1:7">
      <c r="A9" s="211" t="s">
        <v>3</v>
      </c>
      <c r="B9" s="212"/>
      <c r="C9" s="212"/>
      <c r="D9" s="212"/>
      <c r="E9" s="213"/>
      <c r="F9" s="213"/>
      <c r="G9" s="213"/>
    </row>
    <row r="10" spans="1:7" ht="65.25" customHeight="1">
      <c r="A10" s="214" t="s">
        <v>4</v>
      </c>
      <c r="B10" s="216" t="s">
        <v>5</v>
      </c>
      <c r="C10" s="218" t="s">
        <v>32</v>
      </c>
      <c r="D10" s="220" t="s">
        <v>43</v>
      </c>
      <c r="E10" s="221"/>
      <c r="F10" s="218" t="s">
        <v>80</v>
      </c>
      <c r="G10" s="222" t="s">
        <v>52</v>
      </c>
    </row>
    <row r="11" spans="1:7" ht="45" customHeight="1">
      <c r="A11" s="215"/>
      <c r="B11" s="217"/>
      <c r="C11" s="219"/>
      <c r="D11" s="37" t="s">
        <v>6</v>
      </c>
      <c r="E11" s="45" t="s">
        <v>42</v>
      </c>
      <c r="F11" s="219"/>
      <c r="G11" s="223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206" t="s">
        <v>35</v>
      </c>
      <c r="C44" s="207"/>
      <c r="D44" s="208">
        <f>D43-(C7/12/C6+(D46)/C6)</f>
        <v>19.403493534057016</v>
      </c>
      <c r="E44" s="209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210" t="s">
        <v>34</v>
      </c>
      <c r="C46" s="210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5" t="s">
        <v>41</v>
      </c>
      <c r="F1" s="255"/>
      <c r="G1" s="255"/>
    </row>
    <row r="2" spans="1:7" ht="39.75" customHeight="1">
      <c r="A2" s="256" t="s">
        <v>115</v>
      </c>
      <c r="B2" s="256"/>
      <c r="C2" s="256"/>
      <c r="D2" s="256"/>
      <c r="E2" s="256"/>
      <c r="F2" s="256"/>
      <c r="G2" s="25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7" t="s">
        <v>116</v>
      </c>
      <c r="D4" s="243"/>
      <c r="E4" s="243"/>
      <c r="F4" s="74"/>
    </row>
    <row r="5" spans="1:7" ht="19.5">
      <c r="B5" s="73" t="s">
        <v>1</v>
      </c>
      <c r="C5" s="258">
        <v>6</v>
      </c>
      <c r="D5" s="259"/>
      <c r="E5" s="259"/>
      <c r="F5" s="77"/>
    </row>
    <row r="6" spans="1:7" ht="19.5">
      <c r="B6" s="78" t="s">
        <v>2</v>
      </c>
      <c r="C6" s="258">
        <v>3926.2</v>
      </c>
      <c r="D6" s="259"/>
      <c r="E6" s="259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252"/>
      <c r="D8" s="253"/>
      <c r="E8" s="254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241"/>
      <c r="B13" s="242"/>
      <c r="C13" s="242"/>
      <c r="D13" s="242"/>
      <c r="E13" s="243"/>
      <c r="F13" s="243"/>
      <c r="G13" s="24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4" t="s">
        <v>4</v>
      </c>
      <c r="B15" s="216" t="s">
        <v>5</v>
      </c>
      <c r="C15" s="246" t="s">
        <v>32</v>
      </c>
      <c r="D15" s="248" t="s">
        <v>43</v>
      </c>
      <c r="E15" s="249"/>
      <c r="F15" s="246" t="s">
        <v>80</v>
      </c>
      <c r="G15" s="250" t="s">
        <v>52</v>
      </c>
    </row>
    <row r="16" spans="1:7" ht="75">
      <c r="A16" s="245"/>
      <c r="B16" s="217"/>
      <c r="C16" s="247"/>
      <c r="D16" s="116" t="s">
        <v>6</v>
      </c>
      <c r="E16" s="116" t="s">
        <v>42</v>
      </c>
      <c r="F16" s="247"/>
      <c r="G16" s="251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6"/>
      <c r="C48" s="233"/>
      <c r="D48" s="208"/>
      <c r="E48" s="20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4" t="s">
        <v>34</v>
      </c>
      <c r="C50" s="23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5"/>
      <c r="C60" s="236"/>
      <c r="D60" s="236"/>
      <c r="E60" s="237"/>
      <c r="F60" s="76"/>
      <c r="G60" s="76"/>
    </row>
    <row r="61" spans="1:7" ht="63.75" customHeight="1">
      <c r="A61" s="128"/>
      <c r="B61" s="238" t="s">
        <v>95</v>
      </c>
      <c r="C61" s="239"/>
      <c r="D61" s="239"/>
      <c r="E61" s="24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6"/>
  <sheetViews>
    <sheetView tabSelected="1" topLeftCell="A22" zoomScale="73" zoomScaleNormal="73" workbookViewId="0">
      <selection activeCell="E36" sqref="E36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6" style="72" customWidth="1"/>
    <col min="7" max="7" width="20.28515625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3" customFormat="1" ht="12.75">
      <c r="A1" s="140"/>
      <c r="B1" s="140"/>
      <c r="C1" s="140"/>
      <c r="D1" s="140"/>
      <c r="E1" s="227" t="s">
        <v>41</v>
      </c>
      <c r="F1" s="227"/>
      <c r="G1" s="227"/>
    </row>
    <row r="2" spans="1:7" s="133" customFormat="1" ht="36.75" customHeight="1">
      <c r="A2" s="295" t="s">
        <v>140</v>
      </c>
      <c r="B2" s="295"/>
      <c r="C2" s="295"/>
      <c r="D2" s="295"/>
      <c r="E2" s="295"/>
      <c r="F2" s="295"/>
      <c r="G2" s="295"/>
    </row>
    <row r="3" spans="1:7" s="133" customFormat="1" ht="13.5">
      <c r="A3" s="140"/>
      <c r="B3" s="141"/>
      <c r="C3" s="8"/>
      <c r="D3" s="8"/>
      <c r="E3" s="8"/>
      <c r="F3" s="8"/>
      <c r="G3" s="142"/>
    </row>
    <row r="4" spans="1:7" s="133" customFormat="1" ht="13.5">
      <c r="A4" s="140"/>
      <c r="B4" s="143" t="s">
        <v>0</v>
      </c>
      <c r="C4" s="296" t="s">
        <v>110</v>
      </c>
      <c r="D4" s="280"/>
      <c r="E4" s="280"/>
      <c r="F4" s="144"/>
      <c r="G4" s="142"/>
    </row>
    <row r="5" spans="1:7" s="133" customFormat="1" ht="13.5">
      <c r="A5" s="140"/>
      <c r="B5" s="143" t="s">
        <v>1</v>
      </c>
      <c r="C5" s="297">
        <v>1</v>
      </c>
      <c r="D5" s="298"/>
      <c r="E5" s="298"/>
      <c r="F5" s="145"/>
      <c r="G5" s="142"/>
    </row>
    <row r="6" spans="1:7" s="133" customFormat="1" ht="13.5">
      <c r="A6" s="140"/>
      <c r="B6" s="146" t="s">
        <v>2</v>
      </c>
      <c r="C6" s="297">
        <v>3222.3</v>
      </c>
      <c r="D6" s="298"/>
      <c r="E6" s="298"/>
      <c r="F6" s="145"/>
      <c r="G6" s="142"/>
    </row>
    <row r="7" spans="1:7" s="133" customFormat="1" ht="13.5">
      <c r="A7" s="140"/>
      <c r="B7" s="146" t="s">
        <v>89</v>
      </c>
      <c r="C7" s="147">
        <v>405</v>
      </c>
      <c r="D7" s="148"/>
      <c r="E7" s="149"/>
      <c r="F7" s="145"/>
      <c r="G7" s="142"/>
    </row>
    <row r="8" spans="1:7" s="133" customFormat="1" ht="13.5">
      <c r="A8" s="140"/>
      <c r="B8" s="150" t="s">
        <v>91</v>
      </c>
      <c r="C8" s="151">
        <v>1438009.59</v>
      </c>
      <c r="D8" s="152"/>
      <c r="E8" s="153"/>
      <c r="F8" s="154"/>
      <c r="G8" s="142"/>
    </row>
    <row r="9" spans="1:7" s="133" customFormat="1" ht="13.5">
      <c r="A9" s="140"/>
      <c r="B9" s="150" t="s">
        <v>117</v>
      </c>
      <c r="C9" s="155">
        <v>1</v>
      </c>
      <c r="D9" s="156"/>
      <c r="E9" s="156"/>
      <c r="F9" s="154"/>
      <c r="G9" s="142"/>
    </row>
    <row r="10" spans="1:7" s="133" customFormat="1" ht="12.75">
      <c r="A10" s="140"/>
      <c r="B10" s="157" t="s">
        <v>87</v>
      </c>
      <c r="C10" s="158">
        <v>10</v>
      </c>
      <c r="D10" s="159"/>
      <c r="E10" s="160"/>
      <c r="F10" s="140"/>
      <c r="G10" s="142"/>
    </row>
    <row r="11" spans="1:7" s="133" customFormat="1" ht="12.75">
      <c r="A11" s="140"/>
      <c r="B11" s="157" t="s">
        <v>93</v>
      </c>
      <c r="C11" s="158">
        <f>C55</f>
        <v>42394</v>
      </c>
      <c r="D11" s="159"/>
      <c r="E11" s="160"/>
      <c r="F11" s="140"/>
      <c r="G11" s="142"/>
    </row>
    <row r="12" spans="1:7" s="133" customFormat="1" ht="12.75">
      <c r="A12" s="140"/>
      <c r="B12" s="157" t="s">
        <v>88</v>
      </c>
      <c r="C12" s="161">
        <f>C6*C10*12</f>
        <v>386676</v>
      </c>
      <c r="D12" s="159">
        <f>C12/12</f>
        <v>32223</v>
      </c>
      <c r="E12" s="160"/>
      <c r="F12" s="140"/>
      <c r="G12" s="142"/>
    </row>
    <row r="13" spans="1:7" s="133" customFormat="1" ht="12.75">
      <c r="A13" s="278"/>
      <c r="B13" s="279"/>
      <c r="C13" s="279"/>
      <c r="D13" s="279"/>
      <c r="E13" s="280"/>
      <c r="F13" s="280"/>
      <c r="G13" s="280"/>
    </row>
    <row r="14" spans="1:7" s="133" customFormat="1" ht="12.75">
      <c r="A14" s="162"/>
      <c r="B14" s="163"/>
      <c r="C14" s="163"/>
      <c r="D14" s="164"/>
      <c r="E14" s="165"/>
      <c r="F14" s="166"/>
      <c r="G14" s="166"/>
    </row>
    <row r="15" spans="1:7" s="133" customFormat="1" ht="18.75" customHeight="1">
      <c r="A15" s="281" t="s">
        <v>4</v>
      </c>
      <c r="B15" s="283" t="s">
        <v>119</v>
      </c>
      <c r="C15" s="285" t="s">
        <v>32</v>
      </c>
      <c r="D15" s="287" t="s">
        <v>43</v>
      </c>
      <c r="E15" s="288"/>
      <c r="F15" s="285" t="s">
        <v>80</v>
      </c>
    </row>
    <row r="16" spans="1:7" s="133" customFormat="1" ht="25.5">
      <c r="A16" s="282"/>
      <c r="B16" s="284"/>
      <c r="C16" s="286"/>
      <c r="D16" s="167" t="s">
        <v>6</v>
      </c>
      <c r="E16" s="167" t="s">
        <v>42</v>
      </c>
      <c r="F16" s="286"/>
    </row>
    <row r="17" spans="1:6" s="133" customFormat="1" ht="12.75">
      <c r="A17" s="168" t="s">
        <v>7</v>
      </c>
      <c r="B17" s="169" t="s">
        <v>31</v>
      </c>
      <c r="C17" s="170">
        <f>D17*C6</f>
        <v>14951.472</v>
      </c>
      <c r="D17" s="170">
        <v>4.6399999999999997</v>
      </c>
      <c r="E17" s="170">
        <f>C17*12</f>
        <v>179417.66399999999</v>
      </c>
      <c r="F17" s="170">
        <f>C17*12</f>
        <v>179417.66399999999</v>
      </c>
    </row>
    <row r="18" spans="1:6" s="133" customFormat="1" ht="12.75">
      <c r="A18" s="171" t="s">
        <v>120</v>
      </c>
      <c r="B18" s="172" t="s">
        <v>11</v>
      </c>
      <c r="C18" s="170">
        <f>D18*C6</f>
        <v>2158.9410000000003</v>
      </c>
      <c r="D18" s="170">
        <v>0.67</v>
      </c>
      <c r="E18" s="170">
        <f>C18*12</f>
        <v>25907.292000000001</v>
      </c>
      <c r="F18" s="170">
        <f t="shared" ref="F18:F26" si="0">C18*12</f>
        <v>25907.292000000001</v>
      </c>
    </row>
    <row r="19" spans="1:6" s="133" customFormat="1" ht="12.75">
      <c r="A19" s="171" t="s">
        <v>121</v>
      </c>
      <c r="B19" s="172" t="s">
        <v>33</v>
      </c>
      <c r="C19" s="170">
        <v>675</v>
      </c>
      <c r="D19" s="170">
        <f>C19/C6</f>
        <v>0.20947770226235918</v>
      </c>
      <c r="E19" s="170">
        <f>C19*12</f>
        <v>8100</v>
      </c>
      <c r="F19" s="170">
        <v>8100</v>
      </c>
    </row>
    <row r="20" spans="1:6" s="133" customFormat="1" ht="12.75">
      <c r="A20" s="173" t="s">
        <v>122</v>
      </c>
      <c r="B20" s="160" t="s">
        <v>58</v>
      </c>
      <c r="C20" s="170">
        <v>1078</v>
      </c>
      <c r="D20" s="170">
        <v>0.06</v>
      </c>
      <c r="E20" s="174">
        <v>12936</v>
      </c>
      <c r="F20" s="170">
        <v>12936</v>
      </c>
    </row>
    <row r="21" spans="1:6" s="133" customFormat="1" ht="12.75">
      <c r="A21" s="173" t="s">
        <v>123</v>
      </c>
      <c r="B21" s="175" t="s">
        <v>38</v>
      </c>
      <c r="C21" s="170">
        <f t="shared" ref="C21" si="1">E21/12</f>
        <v>23.625</v>
      </c>
      <c r="D21" s="170">
        <f>C21/C6</f>
        <v>7.3317195791825713E-3</v>
      </c>
      <c r="E21" s="170">
        <f>C7*0.7</f>
        <v>283.5</v>
      </c>
      <c r="F21" s="170">
        <f t="shared" si="0"/>
        <v>283.5</v>
      </c>
    </row>
    <row r="22" spans="1:6" s="133" customFormat="1" ht="12.75">
      <c r="A22" s="173" t="s">
        <v>124</v>
      </c>
      <c r="B22" s="175" t="s">
        <v>85</v>
      </c>
      <c r="C22" s="170">
        <f>E22/12</f>
        <v>40.5</v>
      </c>
      <c r="D22" s="170">
        <f>C22/C7</f>
        <v>0.1</v>
      </c>
      <c r="E22" s="170">
        <f>C7*1.2</f>
        <v>486</v>
      </c>
      <c r="F22" s="170">
        <f t="shared" si="0"/>
        <v>486</v>
      </c>
    </row>
    <row r="23" spans="1:6" s="134" customFormat="1" ht="12.75">
      <c r="A23" s="173" t="s">
        <v>125</v>
      </c>
      <c r="B23" s="175" t="s">
        <v>37</v>
      </c>
      <c r="C23" s="170">
        <f>C12*12%/12</f>
        <v>3866.7599999999998</v>
      </c>
      <c r="D23" s="170">
        <f>C23/C6</f>
        <v>1.2</v>
      </c>
      <c r="E23" s="174">
        <f>C12*12%</f>
        <v>46401.119999999995</v>
      </c>
      <c r="F23" s="170">
        <f t="shared" si="0"/>
        <v>46401.119999999995</v>
      </c>
    </row>
    <row r="24" spans="1:6" s="133" customFormat="1" ht="25.5">
      <c r="A24" s="173" t="s">
        <v>126</v>
      </c>
      <c r="B24" s="175" t="s">
        <v>83</v>
      </c>
      <c r="C24" s="170">
        <f>C12*0.9%/12</f>
        <v>290.00700000000001</v>
      </c>
      <c r="D24" s="170">
        <f>C24/C6</f>
        <v>0.09</v>
      </c>
      <c r="E24" s="174">
        <f>C12*0.9%</f>
        <v>3480.0840000000003</v>
      </c>
      <c r="F24" s="170">
        <f t="shared" si="0"/>
        <v>3480.0839999999998</v>
      </c>
    </row>
    <row r="25" spans="1:6" s="134" customFormat="1" ht="12.75">
      <c r="A25" s="173" t="s">
        <v>127</v>
      </c>
      <c r="B25" s="175" t="s">
        <v>84</v>
      </c>
      <c r="C25" s="170">
        <f>E25/12</f>
        <v>805.57499999999993</v>
      </c>
      <c r="D25" s="170">
        <f>C25/C6</f>
        <v>0.24999999999999997</v>
      </c>
      <c r="E25" s="174">
        <f>C12*2.5%</f>
        <v>9666.9</v>
      </c>
      <c r="F25" s="170">
        <f t="shared" si="0"/>
        <v>9666.9</v>
      </c>
    </row>
    <row r="26" spans="1:6" s="135" customFormat="1" ht="12.75">
      <c r="A26" s="176" t="s">
        <v>128</v>
      </c>
      <c r="B26" s="177" t="s">
        <v>108</v>
      </c>
      <c r="C26" s="178">
        <f>E26/12</f>
        <v>1198.3413250000001</v>
      </c>
      <c r="D26" s="178">
        <f>E26/C6/12</f>
        <v>0.37189005524004592</v>
      </c>
      <c r="E26" s="179">
        <f>C8*1%</f>
        <v>14380.0959</v>
      </c>
      <c r="F26" s="170">
        <f t="shared" si="0"/>
        <v>14380.0959</v>
      </c>
    </row>
    <row r="27" spans="1:6" s="136" customFormat="1" ht="12.75">
      <c r="A27" s="180"/>
      <c r="B27" s="159" t="s">
        <v>92</v>
      </c>
      <c r="C27" s="181">
        <f>SUM(C17:C26)</f>
        <v>25088.221325000002</v>
      </c>
      <c r="D27" s="181">
        <f>SUM(D17:D26)</f>
        <v>7.5986994770815866</v>
      </c>
      <c r="E27" s="181">
        <f>SUM(E17:E26)</f>
        <v>301058.65590000001</v>
      </c>
      <c r="F27" s="181">
        <f>SUM(F17:F26)</f>
        <v>301058.65590000001</v>
      </c>
    </row>
    <row r="28" spans="1:6" s="134" customFormat="1" ht="12.75">
      <c r="A28" s="173"/>
      <c r="B28" s="175"/>
      <c r="C28" s="170"/>
      <c r="D28" s="170"/>
      <c r="E28" s="174"/>
      <c r="F28" s="174"/>
    </row>
    <row r="29" spans="1:6" s="134" customFormat="1" ht="12.75">
      <c r="A29" s="173"/>
      <c r="B29" s="175"/>
      <c r="C29" s="170"/>
      <c r="D29" s="170"/>
      <c r="E29" s="174"/>
      <c r="F29" s="174"/>
    </row>
    <row r="30" spans="1:6" s="133" customFormat="1" ht="25.5">
      <c r="A30" s="173"/>
      <c r="B30" s="182" t="s">
        <v>94</v>
      </c>
      <c r="C30" s="183">
        <f>(C10-D27)*C6</f>
        <v>7737.7106750000039</v>
      </c>
      <c r="D30" s="183">
        <f>C30/C6</f>
        <v>2.4013005229184134</v>
      </c>
      <c r="E30" s="183"/>
      <c r="F30" s="183">
        <f>(C30*12)+C11</f>
        <v>135246.52810000005</v>
      </c>
    </row>
    <row r="31" spans="1:6" s="133" customFormat="1" ht="12.75">
      <c r="A31" s="173"/>
      <c r="B31" s="175"/>
      <c r="C31" s="170"/>
      <c r="D31" s="170"/>
      <c r="E31" s="174"/>
      <c r="F31" s="174"/>
    </row>
    <row r="32" spans="1:6" s="133" customFormat="1" ht="12.75">
      <c r="A32" s="289" t="s">
        <v>8</v>
      </c>
      <c r="B32" s="291" t="s">
        <v>149</v>
      </c>
      <c r="C32" s="293"/>
      <c r="D32" s="293"/>
      <c r="E32" s="270"/>
      <c r="F32" s="270"/>
    </row>
    <row r="33" spans="1:7" s="133" customFormat="1" ht="12.75">
      <c r="A33" s="290"/>
      <c r="B33" s="292"/>
      <c r="C33" s="294"/>
      <c r="D33" s="294"/>
      <c r="E33" s="271"/>
      <c r="F33" s="271"/>
    </row>
    <row r="34" spans="1:7" s="133" customFormat="1" ht="15.75">
      <c r="A34" s="173" t="s">
        <v>10</v>
      </c>
      <c r="B34" s="202" t="s">
        <v>132</v>
      </c>
      <c r="C34" s="170"/>
      <c r="D34" s="170"/>
      <c r="E34" s="174"/>
      <c r="F34" s="174">
        <v>15000</v>
      </c>
    </row>
    <row r="35" spans="1:7" s="133" customFormat="1" ht="15.75">
      <c r="A35" s="173" t="s">
        <v>12</v>
      </c>
      <c r="B35" s="203" t="s">
        <v>147</v>
      </c>
      <c r="C35" s="170"/>
      <c r="D35" s="170"/>
      <c r="E35" s="174"/>
      <c r="F35" s="174">
        <v>32400</v>
      </c>
    </row>
    <row r="36" spans="1:7" s="133" customFormat="1" ht="15.75">
      <c r="A36" s="173" t="s">
        <v>13</v>
      </c>
      <c r="B36" s="202" t="s">
        <v>142</v>
      </c>
      <c r="C36" s="170"/>
      <c r="D36" s="170"/>
      <c r="E36" s="174"/>
      <c r="F36" s="174">
        <v>23500</v>
      </c>
    </row>
    <row r="37" spans="1:7" s="133" customFormat="1" ht="15.75">
      <c r="A37" s="173" t="s">
        <v>15</v>
      </c>
      <c r="B37" s="202" t="s">
        <v>143</v>
      </c>
      <c r="C37" s="170"/>
      <c r="D37" s="170"/>
      <c r="E37" s="174"/>
      <c r="F37" s="174">
        <v>43000</v>
      </c>
    </row>
    <row r="38" spans="1:7" s="133" customFormat="1" ht="15.75">
      <c r="A38" s="173" t="s">
        <v>16</v>
      </c>
      <c r="B38" s="202" t="s">
        <v>144</v>
      </c>
      <c r="C38" s="170"/>
      <c r="D38" s="170"/>
      <c r="E38" s="174"/>
      <c r="F38" s="174">
        <v>11000</v>
      </c>
    </row>
    <row r="39" spans="1:7" s="133" customFormat="1" ht="15.75">
      <c r="A39" s="173" t="s">
        <v>134</v>
      </c>
      <c r="B39" s="202" t="s">
        <v>139</v>
      </c>
      <c r="C39" s="170"/>
      <c r="D39" s="170"/>
      <c r="E39" s="174"/>
      <c r="F39" s="174">
        <v>8000</v>
      </c>
    </row>
    <row r="40" spans="1:7" s="133" customFormat="1" ht="15.75">
      <c r="A40" s="171" t="s">
        <v>135</v>
      </c>
      <c r="B40" s="203" t="s">
        <v>145</v>
      </c>
      <c r="C40" s="181"/>
      <c r="D40" s="184"/>
      <c r="E40" s="185"/>
      <c r="F40" s="186">
        <v>2500</v>
      </c>
    </row>
    <row r="41" spans="1:7" s="133" customFormat="1" ht="15.75">
      <c r="A41" s="171" t="s">
        <v>146</v>
      </c>
      <c r="B41" s="203"/>
      <c r="C41" s="181"/>
      <c r="D41" s="184"/>
      <c r="E41" s="185"/>
      <c r="F41" s="187"/>
    </row>
    <row r="42" spans="1:7" s="133" customFormat="1" ht="15.75">
      <c r="A42" s="172" t="s">
        <v>148</v>
      </c>
      <c r="B42" s="204"/>
      <c r="C42" s="181"/>
      <c r="D42" s="181"/>
      <c r="E42" s="185"/>
      <c r="F42" s="170"/>
    </row>
    <row r="43" spans="1:7" s="133" customFormat="1" ht="15.75">
      <c r="A43" s="188"/>
      <c r="B43" s="205" t="s">
        <v>133</v>
      </c>
      <c r="C43" s="189"/>
      <c r="D43" s="170"/>
      <c r="E43" s="189"/>
      <c r="F43" s="189">
        <f>SUM(F34:F42)</f>
        <v>135400</v>
      </c>
    </row>
    <row r="44" spans="1:7" s="133" customFormat="1" ht="15.75">
      <c r="A44" s="171"/>
      <c r="B44" s="205" t="s">
        <v>130</v>
      </c>
      <c r="C44" s="181"/>
      <c r="D44" s="181">
        <f>((F43-F30)/C6/12)+C10</f>
        <v>10.003969005058497</v>
      </c>
      <c r="E44" s="181"/>
      <c r="F44" s="181"/>
    </row>
    <row r="45" spans="1:7" s="133" customFormat="1" ht="12.75">
      <c r="A45" s="190"/>
      <c r="B45" s="190"/>
      <c r="C45" s="191"/>
      <c r="D45" s="191"/>
      <c r="E45" s="191"/>
      <c r="F45" s="191"/>
      <c r="G45" s="142"/>
    </row>
    <row r="46" spans="1:7" s="133" customFormat="1" ht="12.75">
      <c r="A46" s="190"/>
      <c r="B46" s="190"/>
      <c r="C46" s="191"/>
      <c r="D46" s="191"/>
      <c r="E46" s="191"/>
      <c r="F46" s="191"/>
      <c r="G46" s="142"/>
    </row>
    <row r="47" spans="1:7" s="133" customFormat="1" ht="12.75">
      <c r="A47" s="192"/>
      <c r="B47" s="188" t="s">
        <v>28</v>
      </c>
      <c r="C47" s="193"/>
      <c r="D47" s="194"/>
      <c r="E47" s="194"/>
      <c r="F47" s="194"/>
      <c r="G47" s="195"/>
    </row>
    <row r="48" spans="1:7" s="133" customFormat="1" ht="12.75">
      <c r="A48" s="192"/>
      <c r="B48" s="171" t="s">
        <v>131</v>
      </c>
      <c r="C48" s="196">
        <v>550</v>
      </c>
      <c r="D48" s="194"/>
      <c r="E48" s="194"/>
      <c r="F48" s="194"/>
      <c r="G48" s="195"/>
    </row>
    <row r="49" spans="1:7" s="133" customFormat="1" ht="12.75">
      <c r="A49" s="192"/>
      <c r="B49" s="172" t="s">
        <v>64</v>
      </c>
      <c r="C49" s="196">
        <v>550</v>
      </c>
      <c r="D49" s="194"/>
      <c r="E49" s="194"/>
      <c r="F49" s="194"/>
      <c r="G49" s="195"/>
    </row>
    <row r="50" spans="1:7" s="133" customFormat="1" ht="12.75">
      <c r="A50" s="192"/>
      <c r="B50" s="188" t="s">
        <v>29</v>
      </c>
      <c r="C50" s="196"/>
      <c r="D50" s="194"/>
      <c r="E50" s="194"/>
      <c r="F50" s="194"/>
      <c r="G50" s="195"/>
    </row>
    <row r="51" spans="1:7" s="133" customFormat="1" ht="12.75">
      <c r="A51" s="192"/>
      <c r="B51" s="172" t="s">
        <v>30</v>
      </c>
      <c r="C51" s="197" t="s">
        <v>137</v>
      </c>
      <c r="D51" s="194"/>
      <c r="E51" s="194"/>
      <c r="F51" s="194"/>
      <c r="G51" s="195"/>
    </row>
    <row r="52" spans="1:7" s="133" customFormat="1" ht="12.75">
      <c r="A52" s="192"/>
      <c r="B52" s="172" t="s">
        <v>65</v>
      </c>
      <c r="C52" s="196">
        <v>4400</v>
      </c>
      <c r="D52" s="194"/>
      <c r="E52" s="194"/>
      <c r="F52" s="194"/>
      <c r="G52" s="195"/>
    </row>
    <row r="53" spans="1:7" s="133" customFormat="1" ht="12.75">
      <c r="A53" s="192"/>
      <c r="B53" s="172" t="s">
        <v>136</v>
      </c>
      <c r="C53" s="196">
        <v>3894</v>
      </c>
      <c r="D53" s="194"/>
      <c r="E53" s="194"/>
      <c r="F53" s="194"/>
      <c r="G53" s="195"/>
    </row>
    <row r="54" spans="1:7" s="133" customFormat="1" ht="12.75">
      <c r="A54" s="192"/>
      <c r="B54" s="172" t="s">
        <v>141</v>
      </c>
      <c r="C54" s="196">
        <v>33000</v>
      </c>
      <c r="D54" s="194"/>
      <c r="E54" s="194"/>
      <c r="F54" s="194"/>
      <c r="G54" s="195"/>
    </row>
    <row r="55" spans="1:7" s="133" customFormat="1" ht="12.75">
      <c r="A55" s="192"/>
      <c r="B55" s="198" t="s">
        <v>118</v>
      </c>
      <c r="C55" s="198">
        <f>SUM(C48:C54)</f>
        <v>42394</v>
      </c>
      <c r="D55" s="194"/>
      <c r="E55" s="195"/>
    </row>
    <row r="56" spans="1:7" s="133" customFormat="1" ht="12.75">
      <c r="A56" s="192"/>
      <c r="B56" s="272"/>
      <c r="C56" s="273"/>
      <c r="D56" s="273"/>
      <c r="E56" s="274"/>
    </row>
    <row r="57" spans="1:7" s="133" customFormat="1" ht="54.75" customHeight="1">
      <c r="A57" s="192"/>
      <c r="B57" s="275" t="s">
        <v>138</v>
      </c>
      <c r="C57" s="276"/>
      <c r="D57" s="276"/>
      <c r="E57" s="277"/>
    </row>
    <row r="58" spans="1:7" s="133" customFormat="1" ht="75" customHeight="1">
      <c r="A58" s="199" t="s">
        <v>129</v>
      </c>
      <c r="B58" s="199"/>
      <c r="C58" s="200"/>
      <c r="D58" s="199"/>
      <c r="E58" s="194"/>
      <c r="F58" s="194"/>
      <c r="G58" s="195"/>
    </row>
    <row r="59" spans="1:7">
      <c r="A59" s="190"/>
      <c r="B59" s="190"/>
      <c r="C59" s="200"/>
      <c r="D59" s="191"/>
      <c r="E59" s="191"/>
      <c r="F59" s="191"/>
      <c r="G59" s="142"/>
    </row>
    <row r="60" spans="1:7">
      <c r="A60" s="201"/>
      <c r="B60" s="201"/>
      <c r="C60" s="200"/>
      <c r="D60" s="200"/>
      <c r="E60" s="200"/>
      <c r="F60" s="200"/>
      <c r="G60" s="142"/>
    </row>
    <row r="61" spans="1:7">
      <c r="A61" s="201"/>
      <c r="B61" s="201"/>
      <c r="C61" s="200"/>
      <c r="D61" s="200"/>
      <c r="E61" s="200"/>
      <c r="F61" s="200"/>
      <c r="G61" s="142"/>
    </row>
    <row r="62" spans="1:7">
      <c r="A62" s="201"/>
      <c r="B62" s="201"/>
      <c r="C62" s="200"/>
      <c r="D62" s="200"/>
      <c r="E62" s="200"/>
      <c r="F62" s="200"/>
      <c r="G62" s="142"/>
    </row>
    <row r="63" spans="1:7">
      <c r="A63" s="201"/>
      <c r="B63" s="201"/>
      <c r="C63" s="200"/>
      <c r="D63" s="200"/>
      <c r="E63" s="200"/>
      <c r="F63" s="200"/>
      <c r="G63" s="142"/>
    </row>
    <row r="64" spans="1:7">
      <c r="A64" s="201"/>
      <c r="B64" s="201"/>
      <c r="C64" s="200"/>
      <c r="D64" s="200"/>
      <c r="E64" s="200"/>
      <c r="F64" s="200"/>
      <c r="G64" s="142"/>
    </row>
    <row r="65" spans="1:7" s="75" customFormat="1">
      <c r="A65" s="201"/>
      <c r="B65" s="201"/>
      <c r="C65" s="200"/>
      <c r="D65" s="200"/>
      <c r="E65" s="200"/>
      <c r="F65" s="200"/>
      <c r="G65" s="142"/>
    </row>
    <row r="66" spans="1:7" s="75" customFormat="1">
      <c r="A66" s="201"/>
      <c r="B66" s="201"/>
      <c r="C66" s="200"/>
      <c r="D66" s="200"/>
      <c r="E66" s="200"/>
      <c r="F66" s="200"/>
      <c r="G66" s="142"/>
    </row>
    <row r="67" spans="1:7" s="75" customFormat="1">
      <c r="A67" s="201"/>
      <c r="B67" s="201"/>
      <c r="C67" s="200"/>
      <c r="D67" s="200"/>
      <c r="E67" s="200"/>
      <c r="F67" s="200"/>
      <c r="G67" s="142"/>
    </row>
    <row r="68" spans="1:7" s="75" customFormat="1">
      <c r="A68" s="201"/>
      <c r="B68" s="201"/>
      <c r="C68" s="200"/>
      <c r="D68" s="200"/>
      <c r="E68" s="200"/>
      <c r="F68" s="200"/>
      <c r="G68" s="142"/>
    </row>
    <row r="69" spans="1:7" s="75" customFormat="1">
      <c r="A69" s="201"/>
      <c r="B69" s="201"/>
      <c r="C69" s="200"/>
      <c r="D69" s="200"/>
      <c r="E69" s="200"/>
      <c r="F69" s="200"/>
      <c r="G69" s="142"/>
    </row>
    <row r="70" spans="1:7" s="75" customFormat="1">
      <c r="A70" s="201"/>
      <c r="B70" s="201"/>
      <c r="C70" s="200"/>
      <c r="D70" s="200"/>
      <c r="E70" s="200"/>
      <c r="F70" s="200"/>
      <c r="G70" s="142"/>
    </row>
    <row r="71" spans="1:7" s="75" customFormat="1">
      <c r="A71" s="140"/>
      <c r="B71" s="140"/>
      <c r="C71" s="200"/>
      <c r="D71" s="200"/>
      <c r="E71" s="200"/>
      <c r="F71" s="200"/>
      <c r="G71" s="142"/>
    </row>
    <row r="72" spans="1:7" s="75" customFormat="1">
      <c r="A72" s="140"/>
      <c r="B72" s="140"/>
      <c r="C72" s="200"/>
      <c r="D72" s="200"/>
      <c r="E72" s="200"/>
      <c r="F72" s="200"/>
      <c r="G72" s="142"/>
    </row>
    <row r="73" spans="1:7" s="75" customFormat="1">
      <c r="A73" s="140"/>
      <c r="B73" s="140"/>
      <c r="C73" s="200"/>
      <c r="D73" s="200"/>
      <c r="E73" s="200"/>
      <c r="F73" s="200"/>
      <c r="G73" s="142"/>
    </row>
    <row r="74" spans="1:7" s="75" customFormat="1">
      <c r="A74" s="140"/>
      <c r="B74" s="140"/>
      <c r="C74" s="200"/>
      <c r="D74" s="200"/>
      <c r="E74" s="200"/>
      <c r="F74" s="200"/>
      <c r="G74" s="142"/>
    </row>
    <row r="75" spans="1:7" s="75" customFormat="1">
      <c r="A75" s="140"/>
      <c r="B75" s="140"/>
      <c r="C75" s="200"/>
      <c r="D75" s="200"/>
      <c r="E75" s="200"/>
      <c r="F75" s="200"/>
      <c r="G75" s="142"/>
    </row>
    <row r="76" spans="1:7" s="75" customFormat="1">
      <c r="A76" s="140"/>
      <c r="B76" s="140"/>
      <c r="C76" s="200"/>
      <c r="D76" s="200"/>
      <c r="E76" s="200"/>
      <c r="F76" s="200"/>
      <c r="G76" s="142"/>
    </row>
    <row r="77" spans="1:7" s="75" customFormat="1">
      <c r="A77" s="140"/>
      <c r="B77" s="140"/>
      <c r="C77" s="200"/>
      <c r="D77" s="200"/>
      <c r="E77" s="200"/>
      <c r="F77" s="200"/>
      <c r="G77" s="142"/>
    </row>
    <row r="78" spans="1:7" s="75" customFormat="1">
      <c r="A78" s="140"/>
      <c r="B78" s="140"/>
      <c r="C78" s="200"/>
      <c r="D78" s="200"/>
      <c r="E78" s="200"/>
      <c r="F78" s="200"/>
      <c r="G78" s="142"/>
    </row>
    <row r="79" spans="1:7" s="75" customFormat="1">
      <c r="A79" s="140"/>
      <c r="B79" s="140"/>
      <c r="C79" s="200"/>
      <c r="D79" s="200"/>
      <c r="E79" s="200"/>
      <c r="F79" s="200"/>
      <c r="G79" s="142"/>
    </row>
    <row r="80" spans="1:7" s="75" customFormat="1">
      <c r="A80" s="140"/>
      <c r="B80" s="140"/>
      <c r="C80" s="200"/>
      <c r="D80" s="200"/>
      <c r="E80" s="200"/>
      <c r="F80" s="200"/>
      <c r="G80" s="142"/>
    </row>
    <row r="81" spans="1:7" s="75" customFormat="1">
      <c r="A81" s="72"/>
      <c r="B81" s="72"/>
      <c r="C81" s="131"/>
      <c r="D81" s="131"/>
      <c r="E81" s="131"/>
      <c r="F81" s="131"/>
    </row>
    <row r="82" spans="1:7" s="75" customFormat="1">
      <c r="A82" s="72"/>
      <c r="B82" s="72"/>
      <c r="C82" s="131"/>
      <c r="D82" s="131"/>
      <c r="E82" s="131"/>
      <c r="F82" s="131"/>
    </row>
    <row r="83" spans="1:7" s="75" customFormat="1">
      <c r="A83" s="72"/>
      <c r="B83" s="72"/>
      <c r="C83" s="131"/>
      <c r="D83" s="131"/>
      <c r="E83" s="131"/>
      <c r="F83" s="131"/>
    </row>
    <row r="84" spans="1:7" s="75" customFormat="1">
      <c r="A84" s="72"/>
      <c r="B84" s="72"/>
      <c r="C84" s="131"/>
      <c r="D84" s="131"/>
      <c r="E84" s="131"/>
      <c r="F84" s="131"/>
    </row>
    <row r="85" spans="1:7" s="75" customFormat="1">
      <c r="A85" s="72"/>
      <c r="B85" s="72"/>
      <c r="C85" s="131"/>
      <c r="D85" s="131"/>
      <c r="E85" s="131"/>
      <c r="F85" s="131"/>
    </row>
    <row r="86" spans="1:7" s="75" customFormat="1">
      <c r="A86" s="72"/>
      <c r="B86" s="72"/>
      <c r="C86" s="131"/>
      <c r="D86" s="131"/>
      <c r="E86" s="131"/>
      <c r="F86" s="131"/>
    </row>
    <row r="87" spans="1:7" s="75" customFormat="1">
      <c r="A87" s="72"/>
      <c r="B87" s="72"/>
      <c r="C87" s="131"/>
      <c r="D87" s="131"/>
      <c r="E87" s="131"/>
      <c r="F87" s="131"/>
    </row>
    <row r="88" spans="1:7" s="75" customFormat="1">
      <c r="A88" s="72"/>
      <c r="B88" s="72"/>
      <c r="C88" s="131"/>
      <c r="D88" s="131"/>
      <c r="E88" s="131"/>
      <c r="F88" s="131"/>
    </row>
    <row r="89" spans="1:7" s="75" customFormat="1">
      <c r="A89" s="72"/>
      <c r="B89" s="72"/>
      <c r="C89" s="131"/>
      <c r="D89" s="131"/>
      <c r="E89" s="131"/>
      <c r="F89" s="131"/>
    </row>
    <row r="90" spans="1:7" s="75" customFormat="1">
      <c r="A90" s="72"/>
      <c r="B90" s="72"/>
      <c r="C90" s="131"/>
      <c r="D90" s="131"/>
      <c r="E90" s="131"/>
      <c r="F90" s="131"/>
    </row>
    <row r="91" spans="1:7" s="75" customFormat="1">
      <c r="A91" s="72"/>
      <c r="B91" s="72"/>
      <c r="C91" s="131"/>
      <c r="D91" s="131"/>
      <c r="E91" s="131"/>
      <c r="F91" s="131"/>
    </row>
    <row r="92" spans="1:7" s="75" customFormat="1">
      <c r="A92" s="72"/>
      <c r="B92" s="72"/>
      <c r="C92" s="131"/>
      <c r="D92" s="131"/>
      <c r="E92" s="131"/>
      <c r="F92" s="131"/>
    </row>
    <row r="93" spans="1:7" s="75" customFormat="1">
      <c r="A93" s="72"/>
      <c r="B93" s="72"/>
      <c r="C93" s="131"/>
      <c r="D93" s="131"/>
      <c r="E93" s="131"/>
      <c r="F93" s="131"/>
    </row>
    <row r="94" spans="1:7" s="75" customFormat="1">
      <c r="A94" s="137"/>
      <c r="B94" s="137"/>
      <c r="C94" s="139"/>
      <c r="D94" s="139"/>
      <c r="E94" s="139"/>
      <c r="F94" s="139"/>
      <c r="G94" s="138"/>
    </row>
    <row r="95" spans="1:7" s="75" customFormat="1">
      <c r="A95" s="137"/>
      <c r="B95" s="137"/>
      <c r="C95" s="139"/>
      <c r="D95" s="139"/>
      <c r="E95" s="139"/>
      <c r="F95" s="139"/>
      <c r="G95" s="138"/>
    </row>
    <row r="96" spans="1:7" s="75" customFormat="1">
      <c r="A96" s="137"/>
      <c r="B96" s="137"/>
      <c r="C96" s="139"/>
      <c r="D96" s="139"/>
      <c r="E96" s="139"/>
      <c r="F96" s="139"/>
      <c r="G96" s="138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</sheetData>
  <mergeCells count="19">
    <mergeCell ref="E1:G1"/>
    <mergeCell ref="A2:G2"/>
    <mergeCell ref="C4:E4"/>
    <mergeCell ref="C5:E5"/>
    <mergeCell ref="C6:E6"/>
    <mergeCell ref="F32:F33"/>
    <mergeCell ref="B56:E56"/>
    <mergeCell ref="B57:E57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5" t="s">
        <v>41</v>
      </c>
      <c r="F1" s="255"/>
      <c r="G1" s="255"/>
    </row>
    <row r="2" spans="1:7" ht="35.25" customHeight="1">
      <c r="A2" s="256" t="s">
        <v>109</v>
      </c>
      <c r="B2" s="256"/>
      <c r="C2" s="256"/>
      <c r="D2" s="256"/>
      <c r="E2" s="256"/>
      <c r="F2" s="256"/>
      <c r="G2" s="25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7" t="s">
        <v>110</v>
      </c>
      <c r="D4" s="243"/>
      <c r="E4" s="243"/>
      <c r="F4" s="74"/>
    </row>
    <row r="5" spans="1:7" ht="19.5">
      <c r="B5" s="73" t="s">
        <v>1</v>
      </c>
      <c r="C5" s="258">
        <v>6</v>
      </c>
      <c r="D5" s="259"/>
      <c r="E5" s="259"/>
      <c r="F5" s="77"/>
    </row>
    <row r="6" spans="1:7" ht="19.5">
      <c r="B6" s="78" t="s">
        <v>2</v>
      </c>
      <c r="C6" s="258">
        <v>11183.8</v>
      </c>
      <c r="D6" s="259"/>
      <c r="E6" s="259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252"/>
      <c r="D8" s="253"/>
      <c r="E8" s="254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241"/>
      <c r="B13" s="242"/>
      <c r="C13" s="242"/>
      <c r="D13" s="242"/>
      <c r="E13" s="243"/>
      <c r="F13" s="243"/>
      <c r="G13" s="24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4" t="s">
        <v>4</v>
      </c>
      <c r="B15" s="216" t="s">
        <v>5</v>
      </c>
      <c r="C15" s="246" t="s">
        <v>32</v>
      </c>
      <c r="D15" s="248" t="s">
        <v>43</v>
      </c>
      <c r="E15" s="249"/>
      <c r="F15" s="246" t="s">
        <v>80</v>
      </c>
      <c r="G15" s="250" t="s">
        <v>52</v>
      </c>
    </row>
    <row r="16" spans="1:7" ht="75">
      <c r="A16" s="245"/>
      <c r="B16" s="217"/>
      <c r="C16" s="247"/>
      <c r="D16" s="116" t="s">
        <v>6</v>
      </c>
      <c r="E16" s="116" t="s">
        <v>42</v>
      </c>
      <c r="F16" s="247"/>
      <c r="G16" s="251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6"/>
      <c r="C48" s="233"/>
      <c r="D48" s="208"/>
      <c r="E48" s="20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4" t="s">
        <v>34</v>
      </c>
      <c r="C50" s="23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5"/>
      <c r="C60" s="236"/>
      <c r="D60" s="236"/>
      <c r="E60" s="237"/>
      <c r="F60" s="76"/>
      <c r="G60" s="76"/>
    </row>
    <row r="61" spans="1:7" ht="64.5" customHeight="1">
      <c r="A61" s="128"/>
      <c r="B61" s="238" t="s">
        <v>95</v>
      </c>
      <c r="C61" s="239"/>
      <c r="D61" s="239"/>
      <c r="E61" s="24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27" t="s">
        <v>41</v>
      </c>
      <c r="F1" s="227"/>
      <c r="G1" s="227"/>
    </row>
    <row r="2" spans="1:7" ht="50.25" customHeight="1">
      <c r="A2" s="256" t="s">
        <v>100</v>
      </c>
      <c r="B2" s="256"/>
      <c r="C2" s="256"/>
      <c r="D2" s="256"/>
      <c r="E2" s="256"/>
      <c r="F2" s="256"/>
      <c r="G2" s="25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57" t="s">
        <v>101</v>
      </c>
      <c r="D4" s="243"/>
      <c r="E4" s="243"/>
      <c r="F4" s="74"/>
      <c r="G4" s="75"/>
    </row>
    <row r="5" spans="1:7" s="76" customFormat="1" ht="19.5">
      <c r="A5" s="72"/>
      <c r="B5" s="73" t="s">
        <v>1</v>
      </c>
      <c r="C5" s="258">
        <v>4</v>
      </c>
      <c r="D5" s="259"/>
      <c r="E5" s="259"/>
      <c r="F5" s="77"/>
      <c r="G5" s="75"/>
    </row>
    <row r="6" spans="1:7" s="76" customFormat="1" ht="19.5">
      <c r="A6" s="72"/>
      <c r="B6" s="78" t="s">
        <v>2</v>
      </c>
      <c r="C6" s="268">
        <v>2256.3000000000002</v>
      </c>
      <c r="D6" s="269"/>
      <c r="E6" s="269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52"/>
      <c r="D8" s="253"/>
      <c r="E8" s="254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66"/>
      <c r="B13" s="267"/>
      <c r="C13" s="267"/>
      <c r="D13" s="267"/>
      <c r="E13" s="230"/>
      <c r="F13" s="230"/>
      <c r="G13" s="230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214" t="s">
        <v>4</v>
      </c>
      <c r="B15" s="216" t="s">
        <v>5</v>
      </c>
      <c r="C15" s="218" t="s">
        <v>32</v>
      </c>
      <c r="D15" s="220" t="s">
        <v>43</v>
      </c>
      <c r="E15" s="221"/>
      <c r="F15" s="218" t="s">
        <v>80</v>
      </c>
      <c r="G15" s="222" t="s">
        <v>52</v>
      </c>
    </row>
    <row r="16" spans="1:7" ht="45" customHeight="1">
      <c r="A16" s="215"/>
      <c r="B16" s="217"/>
      <c r="C16" s="219"/>
      <c r="D16" s="37" t="s">
        <v>6</v>
      </c>
      <c r="E16" s="45" t="s">
        <v>42</v>
      </c>
      <c r="F16" s="219"/>
      <c r="G16" s="223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206"/>
      <c r="C46" s="207"/>
      <c r="D46" s="208"/>
      <c r="E46" s="209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210" t="s">
        <v>34</v>
      </c>
      <c r="C48" s="210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60"/>
      <c r="C52" s="261"/>
      <c r="D52" s="261"/>
      <c r="E52" s="262"/>
      <c r="F52" s="6"/>
      <c r="G52" s="6"/>
    </row>
    <row r="53" spans="1:7" ht="52.5" customHeight="1">
      <c r="A53" s="27"/>
      <c r="B53" s="263" t="s">
        <v>95</v>
      </c>
      <c r="C53" s="264"/>
      <c r="D53" s="264"/>
      <c r="E53" s="265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227" t="s">
        <v>41</v>
      </c>
      <c r="F1" s="227"/>
      <c r="G1" s="227"/>
    </row>
    <row r="2" spans="1:7" ht="50.25" customHeight="1">
      <c r="A2" s="256" t="s">
        <v>105</v>
      </c>
      <c r="B2" s="256"/>
      <c r="C2" s="256"/>
      <c r="D2" s="256"/>
      <c r="E2" s="256"/>
      <c r="F2" s="256"/>
      <c r="G2" s="256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57" t="s">
        <v>107</v>
      </c>
      <c r="D4" s="243"/>
      <c r="E4" s="243"/>
      <c r="F4" s="74"/>
      <c r="G4" s="75"/>
    </row>
    <row r="5" spans="1:7" s="76" customFormat="1" ht="19.5">
      <c r="A5" s="72"/>
      <c r="B5" s="73" t="s">
        <v>1</v>
      </c>
      <c r="C5" s="258">
        <v>4</v>
      </c>
      <c r="D5" s="259"/>
      <c r="E5" s="259"/>
      <c r="F5" s="77"/>
      <c r="G5" s="75"/>
    </row>
    <row r="6" spans="1:7" s="76" customFormat="1" ht="19.5">
      <c r="A6" s="72"/>
      <c r="B6" s="78" t="s">
        <v>2</v>
      </c>
      <c r="C6" s="258">
        <v>7165.3</v>
      </c>
      <c r="D6" s="259"/>
      <c r="E6" s="259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52"/>
      <c r="D8" s="253"/>
      <c r="E8" s="254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66"/>
      <c r="B13" s="267"/>
      <c r="C13" s="267"/>
      <c r="D13" s="267"/>
      <c r="E13" s="230"/>
      <c r="F13" s="230"/>
      <c r="G13" s="230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214" t="s">
        <v>4</v>
      </c>
      <c r="B15" s="216" t="s">
        <v>5</v>
      </c>
      <c r="C15" s="218" t="s">
        <v>32</v>
      </c>
      <c r="D15" s="220" t="s">
        <v>43</v>
      </c>
      <c r="E15" s="221"/>
      <c r="F15" s="218" t="s">
        <v>80</v>
      </c>
      <c r="G15" s="222" t="s">
        <v>52</v>
      </c>
    </row>
    <row r="16" spans="1:7" ht="45" customHeight="1">
      <c r="A16" s="215"/>
      <c r="B16" s="217"/>
      <c r="C16" s="219"/>
      <c r="D16" s="94" t="s">
        <v>6</v>
      </c>
      <c r="E16" s="45" t="s">
        <v>42</v>
      </c>
      <c r="F16" s="219"/>
      <c r="G16" s="223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206"/>
      <c r="C48" s="207"/>
      <c r="D48" s="208"/>
      <c r="E48" s="209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210" t="s">
        <v>34</v>
      </c>
      <c r="C50" s="210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60"/>
      <c r="C60" s="261"/>
      <c r="D60" s="261"/>
      <c r="E60" s="262"/>
      <c r="F60" s="6"/>
      <c r="G60" s="6"/>
    </row>
    <row r="61" spans="1:7" ht="52.5" customHeight="1">
      <c r="A61" s="27"/>
      <c r="B61" s="263" t="s">
        <v>95</v>
      </c>
      <c r="C61" s="264"/>
      <c r="D61" s="264"/>
      <c r="E61" s="265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5" t="s">
        <v>41</v>
      </c>
      <c r="F1" s="255"/>
      <c r="G1" s="255"/>
    </row>
    <row r="2" spans="1:7" ht="33.75" customHeight="1">
      <c r="A2" s="256" t="s">
        <v>106</v>
      </c>
      <c r="B2" s="256"/>
      <c r="C2" s="256"/>
      <c r="D2" s="256"/>
      <c r="E2" s="256"/>
      <c r="F2" s="256"/>
      <c r="G2" s="25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7" t="s">
        <v>110</v>
      </c>
      <c r="D4" s="243"/>
      <c r="E4" s="243"/>
      <c r="F4" s="74"/>
    </row>
    <row r="5" spans="1:7" ht="19.5">
      <c r="B5" s="73" t="s">
        <v>1</v>
      </c>
      <c r="C5" s="258">
        <v>9</v>
      </c>
      <c r="D5" s="259"/>
      <c r="E5" s="259"/>
      <c r="F5" s="77"/>
    </row>
    <row r="6" spans="1:7" ht="19.5">
      <c r="B6" s="78" t="s">
        <v>2</v>
      </c>
      <c r="C6" s="258">
        <v>18162.099999999999</v>
      </c>
      <c r="D6" s="259"/>
      <c r="E6" s="259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252"/>
      <c r="D8" s="253"/>
      <c r="E8" s="254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241"/>
      <c r="B13" s="242"/>
      <c r="C13" s="242"/>
      <c r="D13" s="242"/>
      <c r="E13" s="243"/>
      <c r="F13" s="243"/>
      <c r="G13" s="24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4" t="s">
        <v>4</v>
      </c>
      <c r="B15" s="216" t="s">
        <v>5</v>
      </c>
      <c r="C15" s="246" t="s">
        <v>32</v>
      </c>
      <c r="D15" s="248" t="s">
        <v>43</v>
      </c>
      <c r="E15" s="249"/>
      <c r="F15" s="246" t="s">
        <v>80</v>
      </c>
      <c r="G15" s="250" t="s">
        <v>52</v>
      </c>
    </row>
    <row r="16" spans="1:7" ht="75">
      <c r="A16" s="245"/>
      <c r="B16" s="217"/>
      <c r="C16" s="247"/>
      <c r="D16" s="116" t="s">
        <v>6</v>
      </c>
      <c r="E16" s="116" t="s">
        <v>42</v>
      </c>
      <c r="F16" s="247"/>
      <c r="G16" s="251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6"/>
      <c r="C48" s="233"/>
      <c r="D48" s="208"/>
      <c r="E48" s="20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4" t="s">
        <v>34</v>
      </c>
      <c r="C50" s="23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5"/>
      <c r="C60" s="236"/>
      <c r="D60" s="236"/>
      <c r="E60" s="237"/>
      <c r="F60" s="76"/>
      <c r="G60" s="76"/>
    </row>
    <row r="61" spans="1:7" ht="54" customHeight="1">
      <c r="A61" s="128"/>
      <c r="B61" s="238" t="s">
        <v>95</v>
      </c>
      <c r="C61" s="239"/>
      <c r="D61" s="239"/>
      <c r="E61" s="24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5" t="s">
        <v>41</v>
      </c>
      <c r="F1" s="255"/>
      <c r="G1" s="255"/>
    </row>
    <row r="2" spans="1:7" ht="36.75" customHeight="1">
      <c r="A2" s="256" t="s">
        <v>111</v>
      </c>
      <c r="B2" s="256"/>
      <c r="C2" s="256"/>
      <c r="D2" s="256"/>
      <c r="E2" s="256"/>
      <c r="F2" s="256"/>
      <c r="G2" s="25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7" t="s">
        <v>110</v>
      </c>
      <c r="D4" s="243"/>
      <c r="E4" s="243"/>
      <c r="F4" s="74"/>
    </row>
    <row r="5" spans="1:7" ht="19.5">
      <c r="B5" s="73" t="s">
        <v>1</v>
      </c>
      <c r="C5" s="258">
        <v>7</v>
      </c>
      <c r="D5" s="259"/>
      <c r="E5" s="259"/>
      <c r="F5" s="77"/>
    </row>
    <row r="6" spans="1:7" ht="19.5">
      <c r="B6" s="78" t="s">
        <v>2</v>
      </c>
      <c r="C6" s="258">
        <v>12392.69</v>
      </c>
      <c r="D6" s="259"/>
      <c r="E6" s="259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252"/>
      <c r="D8" s="253"/>
      <c r="E8" s="254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241"/>
      <c r="B13" s="242"/>
      <c r="C13" s="242"/>
      <c r="D13" s="242"/>
      <c r="E13" s="243"/>
      <c r="F13" s="243"/>
      <c r="G13" s="24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4" t="s">
        <v>4</v>
      </c>
      <c r="B15" s="216" t="s">
        <v>5</v>
      </c>
      <c r="C15" s="246" t="s">
        <v>32</v>
      </c>
      <c r="D15" s="248" t="s">
        <v>43</v>
      </c>
      <c r="E15" s="249"/>
      <c r="F15" s="246" t="s">
        <v>80</v>
      </c>
      <c r="G15" s="250" t="s">
        <v>52</v>
      </c>
    </row>
    <row r="16" spans="1:7" ht="75">
      <c r="A16" s="245"/>
      <c r="B16" s="217"/>
      <c r="C16" s="247"/>
      <c r="D16" s="116" t="s">
        <v>6</v>
      </c>
      <c r="E16" s="116" t="s">
        <v>42</v>
      </c>
      <c r="F16" s="247"/>
      <c r="G16" s="251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6"/>
      <c r="C48" s="233"/>
      <c r="D48" s="208"/>
      <c r="E48" s="20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4" t="s">
        <v>34</v>
      </c>
      <c r="C50" s="23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5"/>
      <c r="C60" s="236"/>
      <c r="D60" s="236"/>
      <c r="E60" s="237"/>
      <c r="F60" s="76"/>
      <c r="G60" s="76"/>
    </row>
    <row r="61" spans="1:7" ht="56.25" customHeight="1">
      <c r="A61" s="128"/>
      <c r="B61" s="238" t="s">
        <v>95</v>
      </c>
      <c r="C61" s="239"/>
      <c r="D61" s="239"/>
      <c r="E61" s="24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5" t="s">
        <v>41</v>
      </c>
      <c r="F1" s="255"/>
      <c r="G1" s="255"/>
    </row>
    <row r="2" spans="1:7" ht="36.75" customHeight="1">
      <c r="A2" s="256" t="s">
        <v>112</v>
      </c>
      <c r="B2" s="256"/>
      <c r="C2" s="256"/>
      <c r="D2" s="256"/>
      <c r="E2" s="256"/>
      <c r="F2" s="256"/>
      <c r="G2" s="25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7" t="s">
        <v>110</v>
      </c>
      <c r="D4" s="243"/>
      <c r="E4" s="243"/>
      <c r="F4" s="74"/>
    </row>
    <row r="5" spans="1:7" ht="19.5">
      <c r="B5" s="73" t="s">
        <v>1</v>
      </c>
      <c r="C5" s="258">
        <v>5</v>
      </c>
      <c r="D5" s="259"/>
      <c r="E5" s="259"/>
      <c r="F5" s="77"/>
    </row>
    <row r="6" spans="1:7" ht="19.5">
      <c r="B6" s="78" t="s">
        <v>2</v>
      </c>
      <c r="C6" s="258">
        <v>9285.86</v>
      </c>
      <c r="D6" s="259"/>
      <c r="E6" s="259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252"/>
      <c r="D8" s="253"/>
      <c r="E8" s="254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241"/>
      <c r="B13" s="242"/>
      <c r="C13" s="242"/>
      <c r="D13" s="242"/>
      <c r="E13" s="243"/>
      <c r="F13" s="243"/>
      <c r="G13" s="24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4" t="s">
        <v>4</v>
      </c>
      <c r="B15" s="216" t="s">
        <v>5</v>
      </c>
      <c r="C15" s="246" t="s">
        <v>32</v>
      </c>
      <c r="D15" s="248" t="s">
        <v>43</v>
      </c>
      <c r="E15" s="249"/>
      <c r="F15" s="246" t="s">
        <v>80</v>
      </c>
      <c r="G15" s="250" t="s">
        <v>52</v>
      </c>
    </row>
    <row r="16" spans="1:7" ht="75">
      <c r="A16" s="245"/>
      <c r="B16" s="217"/>
      <c r="C16" s="247"/>
      <c r="D16" s="116" t="s">
        <v>6</v>
      </c>
      <c r="E16" s="116" t="s">
        <v>42</v>
      </c>
      <c r="F16" s="247"/>
      <c r="G16" s="251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6"/>
      <c r="C48" s="233"/>
      <c r="D48" s="208"/>
      <c r="E48" s="20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4" t="s">
        <v>34</v>
      </c>
      <c r="C50" s="23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5"/>
      <c r="C60" s="236"/>
      <c r="D60" s="236"/>
      <c r="E60" s="237"/>
      <c r="F60" s="76"/>
      <c r="G60" s="76"/>
    </row>
    <row r="61" spans="1:7" ht="63" customHeight="1">
      <c r="A61" s="128"/>
      <c r="B61" s="238" t="s">
        <v>95</v>
      </c>
      <c r="C61" s="239"/>
      <c r="D61" s="239"/>
      <c r="E61" s="24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5" t="s">
        <v>41</v>
      </c>
      <c r="F1" s="255"/>
      <c r="G1" s="255"/>
    </row>
    <row r="2" spans="1:7" ht="36.75" customHeight="1">
      <c r="A2" s="256" t="s">
        <v>113</v>
      </c>
      <c r="B2" s="256"/>
      <c r="C2" s="256"/>
      <c r="D2" s="256"/>
      <c r="E2" s="256"/>
      <c r="F2" s="256"/>
      <c r="G2" s="25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7" t="s">
        <v>110</v>
      </c>
      <c r="D4" s="243"/>
      <c r="E4" s="243"/>
      <c r="F4" s="74"/>
    </row>
    <row r="5" spans="1:7" ht="19.5">
      <c r="B5" s="73" t="s">
        <v>1</v>
      </c>
      <c r="C5" s="258">
        <v>1</v>
      </c>
      <c r="D5" s="259"/>
      <c r="E5" s="259"/>
      <c r="F5" s="77"/>
    </row>
    <row r="6" spans="1:7" ht="19.5">
      <c r="B6" s="78" t="s">
        <v>2</v>
      </c>
      <c r="C6" s="258">
        <v>3183</v>
      </c>
      <c r="D6" s="259"/>
      <c r="E6" s="25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52"/>
      <c r="D8" s="253"/>
      <c r="E8" s="254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241"/>
      <c r="B13" s="242"/>
      <c r="C13" s="242"/>
      <c r="D13" s="242"/>
      <c r="E13" s="243"/>
      <c r="F13" s="243"/>
      <c r="G13" s="24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4" t="s">
        <v>4</v>
      </c>
      <c r="B15" s="216" t="s">
        <v>5</v>
      </c>
      <c r="C15" s="246" t="s">
        <v>32</v>
      </c>
      <c r="D15" s="248" t="s">
        <v>43</v>
      </c>
      <c r="E15" s="249"/>
      <c r="F15" s="246" t="s">
        <v>80</v>
      </c>
      <c r="G15" s="250" t="s">
        <v>52</v>
      </c>
    </row>
    <row r="16" spans="1:7" ht="75">
      <c r="A16" s="245"/>
      <c r="B16" s="217"/>
      <c r="C16" s="247"/>
      <c r="D16" s="116" t="s">
        <v>6</v>
      </c>
      <c r="E16" s="116" t="s">
        <v>42</v>
      </c>
      <c r="F16" s="247"/>
      <c r="G16" s="251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6"/>
      <c r="C48" s="233"/>
      <c r="D48" s="208"/>
      <c r="E48" s="20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4" t="s">
        <v>34</v>
      </c>
      <c r="C50" s="23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5"/>
      <c r="C60" s="236"/>
      <c r="D60" s="236"/>
      <c r="E60" s="237"/>
      <c r="F60" s="76"/>
      <c r="G60" s="76"/>
    </row>
    <row r="61" spans="1:7" ht="56.25" customHeight="1">
      <c r="A61" s="128"/>
      <c r="B61" s="238" t="s">
        <v>95</v>
      </c>
      <c r="C61" s="239"/>
      <c r="D61" s="239"/>
      <c r="E61" s="24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55" t="s">
        <v>41</v>
      </c>
      <c r="F1" s="255"/>
      <c r="G1" s="255"/>
    </row>
    <row r="2" spans="1:7" ht="37.5" customHeight="1">
      <c r="A2" s="256" t="s">
        <v>114</v>
      </c>
      <c r="B2" s="256"/>
      <c r="C2" s="256"/>
      <c r="D2" s="256"/>
      <c r="E2" s="256"/>
      <c r="F2" s="256"/>
      <c r="G2" s="256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57" t="s">
        <v>110</v>
      </c>
      <c r="D4" s="243"/>
      <c r="E4" s="243"/>
      <c r="F4" s="74"/>
    </row>
    <row r="5" spans="1:7" ht="19.5">
      <c r="B5" s="73" t="s">
        <v>1</v>
      </c>
      <c r="C5" s="258">
        <v>1</v>
      </c>
      <c r="D5" s="259"/>
      <c r="E5" s="259"/>
      <c r="F5" s="77"/>
    </row>
    <row r="6" spans="1:7" ht="19.5">
      <c r="B6" s="78" t="s">
        <v>2</v>
      </c>
      <c r="C6" s="258">
        <v>3259.2</v>
      </c>
      <c r="D6" s="259"/>
      <c r="E6" s="259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52"/>
      <c r="D8" s="253"/>
      <c r="E8" s="254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241"/>
      <c r="B13" s="242"/>
      <c r="C13" s="242"/>
      <c r="D13" s="242"/>
      <c r="E13" s="243"/>
      <c r="F13" s="243"/>
      <c r="G13" s="243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44" t="s">
        <v>4</v>
      </c>
      <c r="B15" s="216" t="s">
        <v>5</v>
      </c>
      <c r="C15" s="246" t="s">
        <v>32</v>
      </c>
      <c r="D15" s="248" t="s">
        <v>43</v>
      </c>
      <c r="E15" s="249"/>
      <c r="F15" s="246" t="s">
        <v>80</v>
      </c>
      <c r="G15" s="250" t="s">
        <v>52</v>
      </c>
    </row>
    <row r="16" spans="1:7" ht="75">
      <c r="A16" s="245"/>
      <c r="B16" s="217"/>
      <c r="C16" s="247"/>
      <c r="D16" s="116" t="s">
        <v>6</v>
      </c>
      <c r="E16" s="116" t="s">
        <v>42</v>
      </c>
      <c r="F16" s="247"/>
      <c r="G16" s="251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6"/>
      <c r="C48" s="233"/>
      <c r="D48" s="208"/>
      <c r="E48" s="20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4" t="s">
        <v>34</v>
      </c>
      <c r="C50" s="23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35"/>
      <c r="C60" s="236"/>
      <c r="D60" s="236"/>
      <c r="E60" s="237"/>
      <c r="F60" s="76"/>
      <c r="G60" s="76"/>
    </row>
    <row r="61" spans="1:7" ht="54" customHeight="1">
      <c r="A61" s="128"/>
      <c r="B61" s="238" t="s">
        <v>95</v>
      </c>
      <c r="C61" s="239"/>
      <c r="D61" s="239"/>
      <c r="E61" s="24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2019-12-17T02:26:55Z</dcterms:modified>
</cp:coreProperties>
</file>